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C-HD" sheetId="1" r:id="rId1"/>
    <sheet name="LOW-PROFILE" sheetId="2" r:id="rId2"/>
    <sheet name="Sheet3" sheetId="3" r:id="rId3"/>
  </sheets>
  <definedNames>
    <definedName name="Z_978C1C41_5D48_11D8_8E13_00E09889D891_.wvu.PrintArea" localSheetId="0">'CC-HD'!$A$1:$Q$29</definedName>
  </definedNames>
  <calcPr fullCalcOnLoad="1"/>
</workbook>
</file>

<file path=xl/sharedStrings.xml><?xml version="1.0" encoding="utf-8"?>
<sst xmlns="http://schemas.openxmlformats.org/spreadsheetml/2006/main" count="233" uniqueCount="105">
  <si>
    <t xml:space="preserve">         ELEVATOR CAPACITY</t>
  </si>
  <si>
    <t xml:space="preserve">        TAPCO ELEVATOR CAPACITY</t>
  </si>
  <si>
    <t xml:space="preserve"> </t>
  </si>
  <si>
    <t xml:space="preserve">  </t>
  </si>
  <si>
    <t>DESIGNED BY KIRK COLE  2/26/99</t>
  </si>
  <si>
    <t xml:space="preserve">     F.P.M.</t>
  </si>
  <si>
    <r>
      <t xml:space="preserve">FILL IN </t>
    </r>
    <r>
      <rPr>
        <b/>
        <sz val="20"/>
        <color rgb="FFFF0000"/>
        <rFont val="Arial"/>
        <family val="2"/>
      </rPr>
      <t>RED</t>
    </r>
    <r>
      <rPr>
        <b/>
        <sz val="20"/>
        <color rgb="FFFFFF00"/>
        <rFont val="Arial"/>
        <family val="2"/>
      </rPr>
      <t xml:space="preserve"> BOXES ONLY</t>
    </r>
  </si>
  <si>
    <r>
      <t xml:space="preserve">FILL IN </t>
    </r>
    <r>
      <rPr>
        <b/>
        <sz val="20"/>
        <color rgb="FFFF0000"/>
        <rFont val="Arial"/>
        <family val="2"/>
      </rPr>
      <t>RED</t>
    </r>
    <r>
      <rPr>
        <b/>
        <sz val="20"/>
        <color rgb="FFFFFF00"/>
        <rFont val="Arial"/>
        <family val="2"/>
      </rPr>
      <t xml:space="preserve"> BOXES ONLY</t>
    </r>
  </si>
  <si>
    <t>DIA.</t>
  </si>
  <si>
    <t>R.P.M.</t>
  </si>
  <si>
    <t>F.P.M.</t>
  </si>
  <si>
    <t>BUCKET</t>
  </si>
  <si>
    <t>SPACING</t>
  </si>
  <si>
    <t xml:space="preserve">        TABLE OF SPEEDS</t>
  </si>
  <si>
    <t xml:space="preserve">BUCKET </t>
  </si>
  <si>
    <t>PROJ.</t>
  </si>
  <si>
    <t>H/P</t>
  </si>
  <si>
    <t>H/P DIA.</t>
  </si>
  <si>
    <t xml:space="preserve">MIN. </t>
  </si>
  <si>
    <t xml:space="preserve">   MIN. </t>
  </si>
  <si>
    <t>MAX.</t>
  </si>
  <si>
    <t xml:space="preserve">   MAX.</t>
  </si>
  <si>
    <t>SPD.</t>
  </si>
  <si>
    <t>SPEED</t>
  </si>
  <si>
    <t xml:space="preserve">                  </t>
  </si>
  <si>
    <t>BUSHELS</t>
  </si>
  <si>
    <t>CAP</t>
  </si>
  <si>
    <t>ROWS</t>
  </si>
  <si>
    <t>MIN/HR</t>
  </si>
  <si>
    <t>CU.IN/BU</t>
  </si>
  <si>
    <t>BU./HR</t>
  </si>
  <si>
    <t>X1.10</t>
  </si>
  <si>
    <t>HORSEPOWER</t>
  </si>
  <si>
    <t xml:space="preserve">     3,4</t>
  </si>
  <si>
    <t>HR</t>
  </si>
  <si>
    <t>W/L</t>
  </si>
  <si>
    <t>MULT.</t>
  </si>
  <si>
    <t>ACTUAL</t>
  </si>
  <si>
    <t>HEIGHT</t>
  </si>
  <si>
    <t>H.P.=</t>
  </si>
  <si>
    <t xml:space="preserve">  3,4,5</t>
  </si>
  <si>
    <t>CU/FT</t>
  </si>
  <si>
    <t>CU.FT./HR</t>
  </si>
  <si>
    <t>CU.FT/HR</t>
  </si>
  <si>
    <t xml:space="preserve">  4,5,6</t>
  </si>
  <si>
    <t>TON/PER</t>
  </si>
  <si>
    <t>CU/FT/HR</t>
  </si>
  <si>
    <t>LBS</t>
  </si>
  <si>
    <t>LBS/</t>
  </si>
  <si>
    <t>TONS/HR</t>
  </si>
  <si>
    <t>HORSEPOWER+15%</t>
  </si>
  <si>
    <t>TON</t>
  </si>
  <si>
    <t xml:space="preserve">  5,6,7</t>
  </si>
  <si>
    <t xml:space="preserve">3X2        </t>
  </si>
  <si>
    <t xml:space="preserve">11X5   </t>
  </si>
  <si>
    <t>12X7</t>
  </si>
  <si>
    <t>15X8</t>
  </si>
  <si>
    <t>MINIMUM SPACING</t>
  </si>
  <si>
    <t xml:space="preserve">  6,7,8</t>
  </si>
  <si>
    <t>EQUALS 1" PLUS</t>
  </si>
  <si>
    <t>PROJECTION</t>
  </si>
  <si>
    <t>STANDARD SPACING</t>
  </si>
  <si>
    <t xml:space="preserve">     7,8</t>
  </si>
  <si>
    <t xml:space="preserve">EQUALS 2" PLUS </t>
  </si>
  <si>
    <t>COTTONSEED OR HULLS</t>
  </si>
  <si>
    <t>EQUALS 5" PLUS PROJECTION</t>
  </si>
  <si>
    <t>WHOLE PEANUTS FOOD 200-325 FPM</t>
  </si>
  <si>
    <t xml:space="preserve">4X3       </t>
  </si>
  <si>
    <t xml:space="preserve">12X5   </t>
  </si>
  <si>
    <t>13X7</t>
  </si>
  <si>
    <t>16X8</t>
  </si>
  <si>
    <t xml:space="preserve">EQUALS 1" LESS </t>
  </si>
  <si>
    <t xml:space="preserve">5X4       </t>
  </si>
  <si>
    <t xml:space="preserve">8X6    </t>
  </si>
  <si>
    <t>14X7</t>
  </si>
  <si>
    <t>18X8</t>
  </si>
  <si>
    <t>THAN PROJECTION</t>
  </si>
  <si>
    <t xml:space="preserve">6X4        </t>
  </si>
  <si>
    <t xml:space="preserve">9X6     </t>
  </si>
  <si>
    <t>15X7</t>
  </si>
  <si>
    <t>20X8</t>
  </si>
  <si>
    <t xml:space="preserve">7X4        </t>
  </si>
  <si>
    <t xml:space="preserve">10X6   </t>
  </si>
  <si>
    <t>16X7</t>
  </si>
  <si>
    <t>3.75X3UH</t>
  </si>
  <si>
    <t xml:space="preserve">6X5        </t>
  </si>
  <si>
    <t xml:space="preserve">11X6  </t>
  </si>
  <si>
    <t>10X8</t>
  </si>
  <si>
    <t>6X4UHD</t>
  </si>
  <si>
    <t xml:space="preserve">7X5       </t>
  </si>
  <si>
    <t xml:space="preserve">12X6    </t>
  </si>
  <si>
    <t>11X8</t>
  </si>
  <si>
    <t>7X4.5UHD</t>
  </si>
  <si>
    <t xml:space="preserve">8X5        </t>
  </si>
  <si>
    <t xml:space="preserve">13X6    </t>
  </si>
  <si>
    <t>12X8</t>
  </si>
  <si>
    <t>9X5.5UHD</t>
  </si>
  <si>
    <t xml:space="preserve">9X5        </t>
  </si>
  <si>
    <t xml:space="preserve">10X7    </t>
  </si>
  <si>
    <t>13X8</t>
  </si>
  <si>
    <t>11X5.5UH</t>
  </si>
  <si>
    <t xml:space="preserve">10X5      </t>
  </si>
  <si>
    <t xml:space="preserve">11X7    </t>
  </si>
  <si>
    <t>14X8</t>
  </si>
  <si>
    <t>11X7UHD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</si>
</sst>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"/>
      <color rgb="FF000000"/>
      <name val="Arial"/>
      <family val="2"/>
    </font>
    <font>
      <sz val="10"/>
      <name val="Arial"/>
      <family val="2"/>
    </font>
    <font>
      <b/>
      <sz val="28"/>
      <color rgb="FFFFFF00"/>
      <name val="Arial"/>
      <family val="2"/>
    </font>
    <font>
      <sz val="28"/>
      <color rgb="FFFFFF00"/>
      <name val="Arial"/>
      <family val="2"/>
    </font>
    <font>
      <sz val="28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2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20"/>
      <color rgb="FFFFFF00"/>
      <name val="Arial"/>
      <family val="2"/>
    </font>
    <font>
      <sz val="10"/>
      <color rgb="FFC0C0C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name val="Arial"/>
      <family val="2"/>
    </font>
    <font>
      <b/>
      <sz val="20"/>
      <color rgb="FFFF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3333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953734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Border="1" applyAlignment="1">
      <alignment/>
    </xf>
    <xf numFmtId="0" fontId="2" fillId="2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/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2" borderId="0" xfId="0" applyFont="1" applyBorder="1" applyAlignment="1">
      <alignment/>
    </xf>
    <xf numFmtId="0" fontId="1" fillId="0" borderId="0" xfId="0" applyFont="1" applyBorder="1"/>
    <xf numFmtId="0" fontId="5" fillId="0" borderId="0" xfId="0" applyFont="1" applyAlignment="1">
      <alignment horizontal="center"/>
    </xf>
    <xf numFmtId="0" fontId="5" fillId="2" borderId="0" xfId="0" applyFont="1" applyBorder="1" applyAlignment="1">
      <alignment/>
    </xf>
    <xf numFmtId="0" fontId="4" fillId="2" borderId="0" xfId="0" applyFont="1" applyBorder="1" applyAlignment="1">
      <alignment/>
    </xf>
    <xf numFmtId="0" fontId="6" fillId="2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2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1" xfId="0" applyFont="1" applyBorder="1" applyAlignment="1">
      <alignment/>
    </xf>
    <xf numFmtId="0" fontId="1" fillId="2" borderId="2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2" borderId="3" xfId="0" applyFont="1" applyBorder="1" applyAlignment="1">
      <alignment/>
    </xf>
    <xf numFmtId="0" fontId="11" fillId="0" borderId="0" xfId="0" applyFont="1" applyAlignment="1">
      <alignment/>
    </xf>
    <xf numFmtId="0" fontId="7" fillId="2" borderId="0" xfId="0" applyFont="1" applyBorder="1" applyAlignment="1">
      <alignment/>
    </xf>
    <xf numFmtId="0" fontId="0" fillId="0" borderId="0" xfId="0" applyFont="1" applyAlignment="1">
      <alignment/>
    </xf>
    <xf numFmtId="0" fontId="8" fillId="2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2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2" borderId="0" xfId="0" applyFont="1" applyBorder="1" applyAlignment="1">
      <alignment horizontal="center"/>
    </xf>
    <xf numFmtId="2" fontId="13" fillId="0" borderId="0" xfId="0" applyNumberFormat="1" applyFont="1" applyAlignment="1">
      <alignment/>
    </xf>
    <xf numFmtId="0" fontId="10" fillId="2" borderId="4" xfId="0" applyFont="1" applyBorder="1" applyAlignment="1">
      <alignment/>
    </xf>
    <xf numFmtId="0" fontId="7" fillId="3" borderId="5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3" xfId="0" applyFont="1" applyBorder="1" applyAlignment="1">
      <alignment/>
    </xf>
    <xf numFmtId="0" fontId="15" fillId="0" borderId="0" xfId="0" applyFont="1" applyAlignment="1">
      <alignment/>
    </xf>
    <xf numFmtId="0" fontId="11" fillId="5" borderId="4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1" fillId="2" borderId="6" xfId="0" applyFont="1" applyBorder="1" applyAlignment="1">
      <alignment/>
    </xf>
    <xf numFmtId="0" fontId="7" fillId="3" borderId="7" xfId="0" applyFont="1" applyBorder="1" applyAlignment="1">
      <alignment/>
    </xf>
    <xf numFmtId="0" fontId="1" fillId="7" borderId="6" xfId="0" applyFont="1" applyFill="1" applyBorder="1" applyAlignment="1">
      <alignment/>
    </xf>
    <xf numFmtId="0" fontId="1" fillId="7" borderId="7" xfId="0" applyFont="1" applyBorder="1" applyAlignment="1">
      <alignment/>
    </xf>
    <xf numFmtId="0" fontId="10" fillId="8" borderId="8" xfId="0" applyFont="1" applyFill="1" applyBorder="1" applyAlignment="1">
      <alignment/>
    </xf>
    <xf numFmtId="0" fontId="1" fillId="8" borderId="9" xfId="0" applyFont="1" applyBorder="1" applyAlignment="1">
      <alignment/>
    </xf>
    <xf numFmtId="0" fontId="1" fillId="8" borderId="10" xfId="0" applyFont="1" applyBorder="1" applyAlignment="1">
      <alignment/>
    </xf>
    <xf numFmtId="0" fontId="7" fillId="3" borderId="11" xfId="0" applyFont="1" applyBorder="1" applyAlignment="1">
      <alignment/>
    </xf>
    <xf numFmtId="0" fontId="0" fillId="8" borderId="11" xfId="0" applyFont="1" applyBorder="1" applyAlignment="1">
      <alignment/>
    </xf>
    <xf numFmtId="0" fontId="0" fillId="8" borderId="8" xfId="0" applyFont="1" applyBorder="1" applyAlignment="1">
      <alignment/>
    </xf>
    <xf numFmtId="0" fontId="7" fillId="3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8" borderId="6" xfId="0" applyFont="1" applyBorder="1" applyAlignment="1">
      <alignment/>
    </xf>
    <xf numFmtId="0" fontId="0" fillId="8" borderId="12" xfId="0" applyFont="1" applyBorder="1" applyAlignment="1">
      <alignment/>
    </xf>
    <xf numFmtId="0" fontId="1" fillId="9" borderId="0" xfId="0" applyFont="1" applyFill="1" applyBorder="1" applyAlignment="1">
      <alignment/>
    </xf>
    <xf numFmtId="0" fontId="1" fillId="10" borderId="4" xfId="0" applyFont="1" applyFill="1" applyBorder="1" applyAlignment="1">
      <alignment/>
    </xf>
    <xf numFmtId="0" fontId="1" fillId="10" borderId="6" xfId="0" applyFont="1" applyBorder="1" applyAlignment="1">
      <alignment/>
    </xf>
    <xf numFmtId="0" fontId="12" fillId="2" borderId="0" xfId="0" applyFont="1" applyBorder="1" applyAlignment="1">
      <alignment/>
    </xf>
    <xf numFmtId="0" fontId="12" fillId="11" borderId="0" xfId="0" applyFont="1" applyFill="1" applyBorder="1" applyAlignment="1">
      <alignment/>
    </xf>
    <xf numFmtId="0" fontId="11" fillId="2" borderId="8" xfId="0" applyFont="1" applyBorder="1" applyAlignment="1">
      <alignment/>
    </xf>
    <xf numFmtId="0" fontId="11" fillId="11" borderId="8" xfId="0" applyFont="1" applyBorder="1" applyAlignment="1">
      <alignment/>
    </xf>
    <xf numFmtId="0" fontId="11" fillId="2" borderId="11" xfId="0" applyFont="1" applyBorder="1" applyAlignment="1">
      <alignment/>
    </xf>
    <xf numFmtId="0" fontId="11" fillId="11" borderId="11" xfId="0" applyFont="1" applyBorder="1" applyAlignment="1">
      <alignment/>
    </xf>
    <xf numFmtId="0" fontId="13" fillId="12" borderId="1" xfId="0" applyFont="1" applyFill="1" applyBorder="1" applyAlignment="1">
      <alignment/>
    </xf>
    <xf numFmtId="0" fontId="13" fillId="9" borderId="1" xfId="0" applyFont="1" applyBorder="1" applyAlignment="1">
      <alignment/>
    </xf>
    <xf numFmtId="0" fontId="13" fillId="12" borderId="2" xfId="0" applyFont="1" applyBorder="1" applyAlignment="1">
      <alignment/>
    </xf>
    <xf numFmtId="0" fontId="13" fillId="9" borderId="2" xfId="0" applyFont="1" applyBorder="1" applyAlignment="1">
      <alignment/>
    </xf>
    <xf numFmtId="0" fontId="13" fillId="12" borderId="3" xfId="0" applyFont="1" applyBorder="1" applyAlignment="1">
      <alignment/>
    </xf>
    <xf numFmtId="0" fontId="13" fillId="9" borderId="3" xfId="0" applyFont="1" applyBorder="1" applyAlignment="1">
      <alignment/>
    </xf>
    <xf numFmtId="9" fontId="11" fillId="2" borderId="0" xfId="0" applyNumberFormat="1" applyFont="1" applyBorder="1" applyAlignment="1">
      <alignment/>
    </xf>
    <xf numFmtId="0" fontId="1" fillId="8" borderId="4" xfId="0" applyFont="1" applyBorder="1" applyAlignment="1">
      <alignment/>
    </xf>
    <xf numFmtId="0" fontId="11" fillId="2" borderId="12" xfId="0" applyFont="1" applyBorder="1" applyAlignment="1">
      <alignment/>
    </xf>
    <xf numFmtId="0" fontId="11" fillId="11" borderId="12" xfId="0" applyFont="1" applyBorder="1" applyAlignment="1">
      <alignment/>
    </xf>
    <xf numFmtId="0" fontId="11" fillId="2" borderId="6" xfId="0" applyFont="1" applyBorder="1" applyAlignment="1">
      <alignment/>
    </xf>
    <xf numFmtId="0" fontId="11" fillId="11" borderId="6" xfId="0" applyFont="1" applyBorder="1" applyAlignment="1">
      <alignment/>
    </xf>
    <xf numFmtId="0" fontId="11" fillId="13" borderId="8" xfId="0" applyFont="1" applyFill="1" applyBorder="1" applyAlignment="1">
      <alignment/>
    </xf>
    <xf numFmtId="0" fontId="11" fillId="13" borderId="5" xfId="0" applyFont="1" applyBorder="1" applyAlignment="1">
      <alignment/>
    </xf>
    <xf numFmtId="0" fontId="11" fillId="9" borderId="8" xfId="0" applyFont="1" applyBorder="1" applyAlignment="1">
      <alignment/>
    </xf>
    <xf numFmtId="0" fontId="11" fillId="9" borderId="5" xfId="0" applyFont="1" applyBorder="1" applyAlignment="1">
      <alignment/>
    </xf>
    <xf numFmtId="0" fontId="11" fillId="9" borderId="11" xfId="0" applyFont="1" applyBorder="1" applyAlignment="1">
      <alignment/>
    </xf>
    <xf numFmtId="0" fontId="11" fillId="2" borderId="0" xfId="0" applyFont="1" applyBorder="1" applyAlignment="1">
      <alignment/>
    </xf>
    <xf numFmtId="0" fontId="11" fillId="5" borderId="11" xfId="0" applyFont="1" applyBorder="1" applyAlignment="1">
      <alignment/>
    </xf>
    <xf numFmtId="0" fontId="11" fillId="5" borderId="6" xfId="0" applyFont="1" applyBorder="1" applyAlignment="1">
      <alignment/>
    </xf>
    <xf numFmtId="0" fontId="0" fillId="10" borderId="6" xfId="0" applyFont="1" applyBorder="1" applyAlignment="1">
      <alignment/>
    </xf>
    <xf numFmtId="0" fontId="0" fillId="11" borderId="6" xfId="0" applyFont="1" applyBorder="1" applyAlignment="1">
      <alignment/>
    </xf>
    <xf numFmtId="2" fontId="12" fillId="6" borderId="6" xfId="0" applyNumberFormat="1" applyFont="1" applyBorder="1" applyAlignment="1">
      <alignment/>
    </xf>
    <xf numFmtId="0" fontId="1" fillId="11" borderId="6" xfId="0" applyFont="1" applyBorder="1" applyAlignment="1">
      <alignment/>
    </xf>
    <xf numFmtId="2" fontId="12" fillId="6" borderId="12" xfId="0" applyNumberFormat="1" applyFont="1" applyBorder="1" applyAlignment="1">
      <alignment/>
    </xf>
    <xf numFmtId="0" fontId="11" fillId="13" borderId="1" xfId="0" applyFont="1" applyBorder="1" applyAlignment="1">
      <alignment/>
    </xf>
    <xf numFmtId="0" fontId="11" fillId="13" borderId="3" xfId="0" applyFont="1" applyBorder="1" applyAlignment="1">
      <alignment/>
    </xf>
    <xf numFmtId="0" fontId="11" fillId="9" borderId="1" xfId="0" applyFont="1" applyBorder="1" applyAlignment="1">
      <alignment/>
    </xf>
    <xf numFmtId="2" fontId="12" fillId="6" borderId="4" xfId="0" applyNumberFormat="1" applyFont="1" applyBorder="1" applyAlignment="1">
      <alignment/>
    </xf>
    <xf numFmtId="0" fontId="11" fillId="9" borderId="3" xfId="0" applyFont="1" applyBorder="1" applyAlignment="1">
      <alignment/>
    </xf>
    <xf numFmtId="2" fontId="13" fillId="9" borderId="4" xfId="0" applyNumberFormat="1" applyFont="1" applyBorder="1" applyAlignment="1">
      <alignment/>
    </xf>
    <xf numFmtId="0" fontId="12" fillId="14" borderId="11" xfId="0" applyFont="1" applyFill="1" applyBorder="1" applyAlignment="1">
      <alignment/>
    </xf>
    <xf numFmtId="0" fontId="11" fillId="14" borderId="8" xfId="0" applyFont="1" applyBorder="1" applyAlignment="1">
      <alignment/>
    </xf>
    <xf numFmtId="0" fontId="11" fillId="14" borderId="11" xfId="0" applyFont="1" applyBorder="1" applyAlignment="1">
      <alignment/>
    </xf>
    <xf numFmtId="0" fontId="12" fillId="14" borderId="13" xfId="0" applyFont="1" applyBorder="1" applyAlignment="1">
      <alignment/>
    </xf>
    <xf numFmtId="0" fontId="12" fillId="15" borderId="11" xfId="0" applyFont="1" applyFill="1" applyBorder="1" applyAlignment="1">
      <alignment/>
    </xf>
    <xf numFmtId="0" fontId="11" fillId="14" borderId="12" xfId="0" applyFont="1" applyBorder="1" applyAlignment="1">
      <alignment/>
    </xf>
    <xf numFmtId="0" fontId="11" fillId="14" borderId="6" xfId="0" applyFont="1" applyBorder="1" applyAlignment="1">
      <alignment/>
    </xf>
    <xf numFmtId="0" fontId="11" fillId="15" borderId="8" xfId="0" applyFont="1" applyBorder="1" applyAlignment="1">
      <alignment/>
    </xf>
    <xf numFmtId="2" fontId="11" fillId="9" borderId="11" xfId="0" applyNumberFormat="1" applyFont="1" applyBorder="1" applyAlignment="1">
      <alignment/>
    </xf>
    <xf numFmtId="0" fontId="12" fillId="14" borderId="6" xfId="0" applyFont="1" applyBorder="1" applyAlignment="1">
      <alignment/>
    </xf>
    <xf numFmtId="0" fontId="11" fillId="15" borderId="11" xfId="0" applyFont="1" applyBorder="1" applyAlignment="1">
      <alignment/>
    </xf>
    <xf numFmtId="0" fontId="1" fillId="14" borderId="6" xfId="0" applyFont="1" applyBorder="1" applyAlignment="1">
      <alignment/>
    </xf>
    <xf numFmtId="0" fontId="12" fillId="15" borderId="13" xfId="0" applyFont="1" applyBorder="1" applyAlignment="1">
      <alignment/>
    </xf>
    <xf numFmtId="0" fontId="1" fillId="14" borderId="13" xfId="0" applyFont="1" applyBorder="1" applyAlignment="1">
      <alignment/>
    </xf>
    <xf numFmtId="0" fontId="11" fillId="15" borderId="12" xfId="0" applyFont="1" applyBorder="1" applyAlignment="1">
      <alignment/>
    </xf>
    <xf numFmtId="0" fontId="0" fillId="14" borderId="13" xfId="0" applyFont="1" applyBorder="1" applyAlignment="1">
      <alignment/>
    </xf>
    <xf numFmtId="0" fontId="11" fillId="15" borderId="6" xfId="0" applyFont="1" applyBorder="1" applyAlignment="1">
      <alignment/>
    </xf>
    <xf numFmtId="2" fontId="12" fillId="6" borderId="13" xfId="0" applyNumberFormat="1" applyFont="1" applyBorder="1" applyAlignment="1">
      <alignment/>
    </xf>
    <xf numFmtId="0" fontId="12" fillId="15" borderId="6" xfId="0" applyFont="1" applyBorder="1" applyAlignment="1">
      <alignment/>
    </xf>
    <xf numFmtId="2" fontId="12" fillId="6" borderId="14" xfId="0" applyNumberFormat="1" applyFont="1" applyBorder="1" applyAlignment="1">
      <alignment/>
    </xf>
    <xf numFmtId="0" fontId="1" fillId="10" borderId="13" xfId="0" applyFont="1" applyBorder="1" applyAlignment="1">
      <alignment/>
    </xf>
    <xf numFmtId="0" fontId="12" fillId="16" borderId="0" xfId="0" applyFont="1" applyFill="1" applyBorder="1" applyAlignment="1">
      <alignment/>
    </xf>
    <xf numFmtId="0" fontId="0" fillId="10" borderId="13" xfId="0" applyFont="1" applyBorder="1" applyAlignment="1">
      <alignment/>
    </xf>
    <xf numFmtId="0" fontId="11" fillId="16" borderId="8" xfId="0" applyFont="1" applyBorder="1" applyAlignment="1">
      <alignment/>
    </xf>
    <xf numFmtId="0" fontId="11" fillId="16" borderId="11" xfId="0" applyFont="1" applyBorder="1" applyAlignment="1">
      <alignment/>
    </xf>
    <xf numFmtId="0" fontId="11" fillId="16" borderId="9" xfId="0" applyFont="1" applyBorder="1" applyAlignment="1">
      <alignment/>
    </xf>
    <xf numFmtId="0" fontId="11" fillId="16" borderId="5" xfId="0" applyFont="1" applyBorder="1" applyAlignment="1">
      <alignment/>
    </xf>
    <xf numFmtId="0" fontId="1" fillId="12" borderId="2" xfId="0" applyFont="1" applyBorder="1" applyAlignment="1">
      <alignment/>
    </xf>
    <xf numFmtId="0" fontId="1" fillId="12" borderId="3" xfId="0" applyFont="1" applyBorder="1" applyAlignment="1">
      <alignment/>
    </xf>
    <xf numFmtId="0" fontId="11" fillId="16" borderId="14" xfId="0" applyFont="1" applyBorder="1" applyAlignment="1">
      <alignment/>
    </xf>
    <xf numFmtId="0" fontId="11" fillId="16" borderId="6" xfId="0" applyFont="1" applyBorder="1" applyAlignment="1">
      <alignment/>
    </xf>
    <xf numFmtId="0" fontId="11" fillId="16" borderId="0" xfId="0" applyFont="1" applyBorder="1" applyAlignment="1">
      <alignment/>
    </xf>
    <xf numFmtId="0" fontId="11" fillId="16" borderId="15" xfId="0" applyFont="1" applyBorder="1" applyAlignment="1">
      <alignment/>
    </xf>
    <xf numFmtId="0" fontId="11" fillId="16" borderId="7" xfId="0" applyFont="1" applyBorder="1" applyAlignment="1">
      <alignment/>
    </xf>
    <xf numFmtId="0" fontId="13" fillId="13" borderId="1" xfId="0" applyFont="1" applyBorder="1" applyAlignment="1">
      <alignment/>
    </xf>
    <xf numFmtId="0" fontId="1" fillId="13" borderId="3" xfId="0" applyFont="1" applyBorder="1" applyAlignment="1">
      <alignment/>
    </xf>
    <xf numFmtId="0" fontId="1" fillId="3" borderId="4" xfId="0" applyFont="1" applyBorder="1" applyAlignment="1">
      <alignment/>
    </xf>
    <xf numFmtId="0" fontId="7" fillId="16" borderId="0" xfId="0" applyFont="1" applyBorder="1" applyAlignment="1">
      <alignment/>
    </xf>
    <xf numFmtId="2" fontId="11" fillId="5" borderId="8" xfId="0" applyNumberFormat="1" applyFont="1" applyBorder="1" applyAlignment="1">
      <alignment/>
    </xf>
    <xf numFmtId="0" fontId="0" fillId="16" borderId="12" xfId="0" applyFont="1" applyBorder="1" applyAlignment="1">
      <alignment/>
    </xf>
    <xf numFmtId="0" fontId="0" fillId="16" borderId="10" xfId="0" applyFont="1" applyBorder="1" applyAlignment="1">
      <alignment/>
    </xf>
    <xf numFmtId="0" fontId="0" fillId="16" borderId="7" xfId="0" applyFont="1" applyBorder="1" applyAlignment="1">
      <alignment/>
    </xf>
    <xf numFmtId="2" fontId="12" fillId="6" borderId="7" xfId="0" applyNumberFormat="1" applyFont="1" applyBorder="1" applyAlignment="1">
      <alignment/>
    </xf>
    <xf numFmtId="0" fontId="1" fillId="8" borderId="1" xfId="0" applyFont="1" applyBorder="1" applyAlignment="1">
      <alignment/>
    </xf>
    <xf numFmtId="0" fontId="16" fillId="17" borderId="4" xfId="0" applyFont="1" applyFill="1" applyBorder="1" applyAlignment="1">
      <alignment/>
    </xf>
    <xf numFmtId="0" fontId="17" fillId="18" borderId="4" xfId="0" applyFont="1" applyFill="1" applyBorder="1" applyAlignment="1">
      <alignment/>
    </xf>
    <xf numFmtId="0" fontId="13" fillId="19" borderId="8" xfId="0" applyFont="1" applyFill="1" applyBorder="1" applyAlignment="1">
      <alignment/>
    </xf>
    <xf numFmtId="0" fontId="16" fillId="9" borderId="4" xfId="0" applyFont="1" applyBorder="1" applyAlignment="1">
      <alignment/>
    </xf>
    <xf numFmtId="0" fontId="17" fillId="9" borderId="4" xfId="0" applyFont="1" applyBorder="1" applyAlignment="1">
      <alignment/>
    </xf>
    <xf numFmtId="0" fontId="13" fillId="20" borderId="8" xfId="0" applyFont="1" applyFill="1" applyBorder="1" applyAlignment="1">
      <alignment/>
    </xf>
    <xf numFmtId="0" fontId="1" fillId="20" borderId="5" xfId="0" applyFont="1" applyBorder="1" applyAlignment="1">
      <alignment/>
    </xf>
    <xf numFmtId="0" fontId="1" fillId="3" borderId="1" xfId="0" applyFont="1" applyBorder="1" applyAlignment="1">
      <alignment/>
    </xf>
    <xf numFmtId="0" fontId="13" fillId="20" borderId="14" xfId="0" applyFont="1" applyBorder="1" applyAlignment="1">
      <alignment/>
    </xf>
    <xf numFmtId="0" fontId="1" fillId="20" borderId="15" xfId="0" applyFont="1" applyBorder="1" applyAlignment="1">
      <alignment/>
    </xf>
    <xf numFmtId="0" fontId="17" fillId="9" borderId="1" xfId="0" applyFont="1" applyBorder="1" applyAlignment="1">
      <alignment/>
    </xf>
    <xf numFmtId="0" fontId="11" fillId="20" borderId="8" xfId="0" applyFont="1" applyBorder="1" applyAlignment="1">
      <alignment/>
    </xf>
    <xf numFmtId="0" fontId="11" fillId="20" borderId="14" xfId="0" applyFont="1" applyBorder="1" applyAlignment="1">
      <alignment/>
    </xf>
    <xf numFmtId="0" fontId="11" fillId="20" borderId="15" xfId="0" applyFont="1" applyBorder="1" applyAlignment="1">
      <alignment/>
    </xf>
    <xf numFmtId="0" fontId="11" fillId="20" borderId="9" xfId="0" applyFont="1" applyBorder="1" applyAlignment="1">
      <alignment/>
    </xf>
    <xf numFmtId="0" fontId="11" fillId="20" borderId="5" xfId="0" applyFont="1" applyBorder="1" applyAlignment="1">
      <alignment/>
    </xf>
    <xf numFmtId="0" fontId="11" fillId="20" borderId="12" xfId="0" applyFont="1" applyBorder="1" applyAlignment="1">
      <alignment/>
    </xf>
    <xf numFmtId="0" fontId="11" fillId="20" borderId="10" xfId="0" applyFont="1" applyBorder="1" applyAlignment="1">
      <alignment/>
    </xf>
    <xf numFmtId="0" fontId="11" fillId="20" borderId="7" xfId="0" applyFont="1" applyBorder="1" applyAlignment="1">
      <alignment/>
    </xf>
    <xf numFmtId="0" fontId="18" fillId="21" borderId="8" xfId="0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/>
    <xf numFmtId="0" fontId="13" fillId="19" borderId="5" xfId="0" applyFont="1" applyBorder="1" applyAlignment="1">
      <alignment/>
    </xf>
    <xf numFmtId="0" fontId="13" fillId="19" borderId="14" xfId="0" applyFont="1" applyBorder="1" applyAlignment="1">
      <alignment/>
    </xf>
    <xf numFmtId="0" fontId="13" fillId="19" borderId="15" xfId="0" applyFont="1" applyBorder="1" applyAlignment="1">
      <alignment/>
    </xf>
    <xf numFmtId="0" fontId="13" fillId="19" borderId="12" xfId="0" applyFont="1" applyBorder="1" applyAlignment="1">
      <alignment/>
    </xf>
    <xf numFmtId="0" fontId="13" fillId="19" borderId="7" xfId="0" applyFont="1" applyBorder="1" applyAlignment="1">
      <alignment/>
    </xf>
    <xf numFmtId="0" fontId="13" fillId="2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S29"/>
  <sheetViews>
    <sheetView tabSelected="1" workbookViewId="0" topLeftCell="A1"/>
  </sheetViews>
  <sheetFormatPr defaultColWidth="14.421875" defaultRowHeight="15" customHeight="1"/>
  <cols>
    <col min="1" max="1" width="6.28125" style="0" customWidth="1"/>
    <col min="2" max="2" width="8.28125" style="0" customWidth="1"/>
    <col min="3" max="3" width="7.28125" style="0" customWidth="1"/>
    <col min="4" max="4" width="7.7109375" style="0" customWidth="1"/>
    <col min="5" max="5" width="10.8515625" style="0" customWidth="1"/>
    <col min="6" max="7" width="9.28125" style="0" customWidth="1"/>
    <col min="8" max="8" width="6.57421875" style="0" customWidth="1"/>
    <col min="9" max="9" width="7.7109375" style="0" customWidth="1"/>
    <col min="10" max="10" width="8.28125" style="0" customWidth="1"/>
    <col min="11" max="11" width="9.28125" style="0" customWidth="1"/>
    <col min="12" max="12" width="10.8515625" style="0" customWidth="1"/>
    <col min="13" max="13" width="10.57421875" style="0" customWidth="1"/>
    <col min="14" max="14" width="11.00390625" style="0" customWidth="1"/>
    <col min="15" max="16" width="5.421875" style="0" customWidth="1"/>
    <col min="17" max="17" width="9.00390625" style="0" customWidth="1"/>
    <col min="18" max="18" width="6.140625" style="0" customWidth="1"/>
    <col min="19" max="19" width="11.57421875" style="0" customWidth="1"/>
    <col min="20" max="21" width="5.421875" style="0" customWidth="1"/>
    <col min="22" max="26" width="8.00390625" style="0" customWidth="1"/>
  </cols>
  <sheetData>
    <row r="1" spans="1:18" ht="36.75" customHeight="1">
      <c r="A1" s="2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2"/>
    </row>
    <row r="2" spans="1:18" ht="13.5" customHeight="1">
      <c r="A2" s="4" t="s">
        <v>2</v>
      </c>
      <c r="B2" s="4"/>
      <c r="C2" s="14" t="s">
        <v>3</v>
      </c>
      <c r="D2" s="14"/>
      <c r="E2" s="14"/>
      <c r="F2" s="14"/>
      <c r="G2" s="14"/>
      <c r="H2" s="16"/>
      <c r="I2" s="14"/>
      <c r="J2" s="18" t="s">
        <v>4</v>
      </c>
      <c r="K2" s="14"/>
      <c r="L2" s="14"/>
      <c r="M2" s="4"/>
      <c r="N2" s="4"/>
      <c r="O2" s="4"/>
      <c r="P2" s="4"/>
      <c r="Q2" s="4"/>
      <c r="R2" s="4"/>
    </row>
    <row r="3" spans="1:18" ht="25.5" customHeight="1">
      <c r="A3" s="20" t="s">
        <v>5</v>
      </c>
      <c r="B3" s="21"/>
      <c r="C3" s="25"/>
      <c r="D3" s="4"/>
      <c r="E3" s="27"/>
      <c r="F3" s="27"/>
      <c r="G3" s="29"/>
      <c r="H3" s="31"/>
      <c r="I3" s="27"/>
      <c r="J3" s="33" t="s">
        <v>7</v>
      </c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5" t="s">
        <v>8</v>
      </c>
      <c r="B4" s="35" t="s">
        <v>9</v>
      </c>
      <c r="C4" s="35" t="s">
        <v>10</v>
      </c>
      <c r="D4" s="4"/>
      <c r="E4" s="36" t="s">
        <v>11</v>
      </c>
      <c r="F4" s="37">
        <v>3.5</v>
      </c>
      <c r="G4" s="38">
        <v>4</v>
      </c>
      <c r="H4" s="37">
        <v>4.5</v>
      </c>
      <c r="I4" s="37">
        <v>5</v>
      </c>
      <c r="J4" s="37">
        <v>5.5</v>
      </c>
      <c r="K4" s="37">
        <v>6</v>
      </c>
      <c r="L4" s="37">
        <v>6.5</v>
      </c>
      <c r="M4" s="37">
        <v>7</v>
      </c>
      <c r="N4" s="37">
        <v>7.5</v>
      </c>
      <c r="O4" s="37">
        <v>8</v>
      </c>
      <c r="P4" s="37">
        <v>8.5</v>
      </c>
      <c r="Q4" s="38">
        <v>9</v>
      </c>
      <c r="R4" s="4"/>
    </row>
    <row r="5" spans="1:18" ht="13.5" customHeight="1">
      <c r="A5" s="40">
        <v>28</v>
      </c>
      <c r="B5" s="40">
        <v>55</v>
      </c>
      <c r="C5" s="41">
        <f>SUM(A5*B5*0.262)</f>
        <v>403.48</v>
      </c>
      <c r="D5" s="42"/>
      <c r="E5" s="43" t="s">
        <v>12</v>
      </c>
      <c r="F5" s="44">
        <v>3.43</v>
      </c>
      <c r="G5" s="45">
        <v>3</v>
      </c>
      <c r="H5" s="44">
        <v>2.67</v>
      </c>
      <c r="I5" s="44">
        <v>2.4</v>
      </c>
      <c r="J5" s="44">
        <v>2.18</v>
      </c>
      <c r="K5" s="44">
        <v>2</v>
      </c>
      <c r="L5" s="44">
        <v>1.85</v>
      </c>
      <c r="M5" s="44">
        <v>1.71</v>
      </c>
      <c r="N5" s="44">
        <v>1.6</v>
      </c>
      <c r="O5" s="44">
        <v>1.5</v>
      </c>
      <c r="P5" s="44">
        <v>1.41</v>
      </c>
      <c r="Q5" s="45">
        <v>1.33</v>
      </c>
      <c r="R5" s="4"/>
    </row>
    <row r="6" spans="1:18" ht="13.5" customHeight="1">
      <c r="A6" s="46" t="s">
        <v>13</v>
      </c>
      <c r="B6" s="47" t="s">
        <v>2</v>
      </c>
      <c r="C6" s="47"/>
      <c r="D6" s="48"/>
      <c r="E6" s="49" t="s">
        <v>14</v>
      </c>
      <c r="F6" s="37">
        <v>9.5</v>
      </c>
      <c r="G6" s="37">
        <v>10</v>
      </c>
      <c r="H6" s="37">
        <v>10.5</v>
      </c>
      <c r="I6" s="37">
        <v>11</v>
      </c>
      <c r="J6" s="37">
        <v>11.5</v>
      </c>
      <c r="K6" s="37">
        <v>12</v>
      </c>
      <c r="L6" s="37">
        <v>13</v>
      </c>
      <c r="M6" s="37">
        <v>14</v>
      </c>
      <c r="N6" s="37">
        <v>15</v>
      </c>
      <c r="O6" s="37">
        <v>16</v>
      </c>
      <c r="P6" s="37">
        <v>17</v>
      </c>
      <c r="Q6" s="38">
        <v>18</v>
      </c>
      <c r="R6" s="4"/>
    </row>
    <row r="7" spans="1:18" ht="13.5" customHeight="1">
      <c r="A7" s="50" t="s">
        <v>15</v>
      </c>
      <c r="B7" s="50" t="s">
        <v>17</v>
      </c>
      <c r="C7" s="51" t="s">
        <v>19</v>
      </c>
      <c r="D7" s="51" t="s">
        <v>21</v>
      </c>
      <c r="E7" s="52" t="s">
        <v>12</v>
      </c>
      <c r="F7" s="44">
        <v>1.26</v>
      </c>
      <c r="G7" s="44">
        <v>1.2</v>
      </c>
      <c r="H7" s="44">
        <v>1.14</v>
      </c>
      <c r="I7" s="44">
        <v>1.09</v>
      </c>
      <c r="J7" s="44">
        <v>1.04</v>
      </c>
      <c r="K7" s="53">
        <v>1</v>
      </c>
      <c r="L7" s="44">
        <v>0.92</v>
      </c>
      <c r="M7" s="44">
        <v>0.86</v>
      </c>
      <c r="N7" s="44">
        <v>0.8</v>
      </c>
      <c r="O7" s="44">
        <v>0.75</v>
      </c>
      <c r="P7" s="44">
        <v>0.71</v>
      </c>
      <c r="Q7" s="45">
        <v>0.67</v>
      </c>
      <c r="R7" s="4"/>
    </row>
    <row r="8" spans="1:19" ht="13.5" customHeight="1">
      <c r="A8" s="54" t="s">
        <v>3</v>
      </c>
      <c r="B8" s="54"/>
      <c r="C8" s="55" t="s">
        <v>23</v>
      </c>
      <c r="D8" s="54" t="s">
        <v>23</v>
      </c>
      <c r="E8" s="56"/>
      <c r="F8" s="56"/>
      <c r="G8" s="56" t="s">
        <v>24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4"/>
      <c r="S8" s="1"/>
    </row>
    <row r="9" spans="1:19" ht="15.75" customHeight="1">
      <c r="A9" s="57">
        <v>3</v>
      </c>
      <c r="B9" s="57">
        <v>10</v>
      </c>
      <c r="C9" s="57">
        <v>85</v>
      </c>
      <c r="D9" s="58">
        <v>160</v>
      </c>
      <c r="E9" s="60" t="s">
        <v>25</v>
      </c>
      <c r="F9" s="62" t="s">
        <v>26</v>
      </c>
      <c r="G9" s="62" t="s">
        <v>12</v>
      </c>
      <c r="H9" s="64" t="s">
        <v>27</v>
      </c>
      <c r="I9" s="64" t="s">
        <v>10</v>
      </c>
      <c r="J9" s="64" t="s">
        <v>28</v>
      </c>
      <c r="K9" s="64" t="s">
        <v>29</v>
      </c>
      <c r="L9" s="64" t="s">
        <v>30</v>
      </c>
      <c r="M9" s="64" t="s">
        <v>31</v>
      </c>
      <c r="N9" s="64" t="s">
        <v>30</v>
      </c>
      <c r="O9" s="66" t="s">
        <v>32</v>
      </c>
      <c r="P9" s="68"/>
      <c r="Q9" s="70"/>
      <c r="R9" s="71"/>
      <c r="S9" s="26"/>
    </row>
    <row r="10" spans="1:19" ht="15.75" customHeight="1">
      <c r="A10" s="72" t="s">
        <v>33</v>
      </c>
      <c r="B10" s="72">
        <v>12</v>
      </c>
      <c r="C10" s="72">
        <v>75</v>
      </c>
      <c r="D10" s="72">
        <v>135</v>
      </c>
      <c r="E10" s="60" t="s">
        <v>34</v>
      </c>
      <c r="F10" s="74" t="s">
        <v>35</v>
      </c>
      <c r="G10" s="74" t="s">
        <v>36</v>
      </c>
      <c r="H10" s="76"/>
      <c r="I10" s="76"/>
      <c r="J10" s="76"/>
      <c r="K10" s="76"/>
      <c r="L10" s="76" t="s">
        <v>35</v>
      </c>
      <c r="M10" s="76"/>
      <c r="N10" s="76" t="s">
        <v>37</v>
      </c>
      <c r="O10" s="79" t="s">
        <v>38</v>
      </c>
      <c r="P10" s="80"/>
      <c r="Q10" s="81">
        <v>135</v>
      </c>
      <c r="R10" s="82"/>
      <c r="S10" s="26"/>
    </row>
    <row r="11" spans="1:19" ht="15.75" customHeight="1">
      <c r="A11" s="57" t="s">
        <v>33</v>
      </c>
      <c r="B11" s="57">
        <v>16</v>
      </c>
      <c r="C11" s="57">
        <v>55</v>
      </c>
      <c r="D11" s="57">
        <v>100</v>
      </c>
      <c r="E11" s="60"/>
      <c r="F11" s="84">
        <v>234.2</v>
      </c>
      <c r="G11" s="84">
        <v>1.2</v>
      </c>
      <c r="H11" s="84">
        <v>1</v>
      </c>
      <c r="I11" s="86">
        <f>C5</f>
        <v>403.48</v>
      </c>
      <c r="J11" s="86">
        <v>60</v>
      </c>
      <c r="K11" s="86">
        <v>2150</v>
      </c>
      <c r="L11" s="87">
        <f>SUM(F11*G11*H11*I11*J11/K11)</f>
        <v>3164.484257</v>
      </c>
      <c r="M11" s="88">
        <v>1.1</v>
      </c>
      <c r="N11" s="89">
        <f>SUM(L11*M11)</f>
        <v>3480.932682</v>
      </c>
      <c r="O11" s="92" t="s">
        <v>39</v>
      </c>
      <c r="P11" s="94"/>
      <c r="Q11" s="95">
        <f>SUM(N11*Q10/33000*1.166)</f>
        <v>16.6040489</v>
      </c>
      <c r="R11" s="4"/>
      <c r="S11" s="1"/>
    </row>
    <row r="12" spans="1:18" ht="15.75" customHeight="1">
      <c r="A12" s="72" t="s">
        <v>40</v>
      </c>
      <c r="B12" s="72">
        <v>18</v>
      </c>
      <c r="C12" s="72">
        <v>55</v>
      </c>
      <c r="D12" s="72">
        <v>90</v>
      </c>
      <c r="E12" s="96" t="s">
        <v>41</v>
      </c>
      <c r="F12" s="97" t="s">
        <v>26</v>
      </c>
      <c r="G12" s="97" t="s">
        <v>12</v>
      </c>
      <c r="H12" s="98" t="s">
        <v>27</v>
      </c>
      <c r="I12" s="98" t="s">
        <v>10</v>
      </c>
      <c r="J12" s="98" t="s">
        <v>28</v>
      </c>
      <c r="K12" s="98" t="s">
        <v>29</v>
      </c>
      <c r="L12" s="98" t="s">
        <v>42</v>
      </c>
      <c r="M12" s="98" t="s">
        <v>31</v>
      </c>
      <c r="N12" s="97" t="s">
        <v>43</v>
      </c>
      <c r="O12" s="66" t="s">
        <v>32</v>
      </c>
      <c r="P12" s="68"/>
      <c r="Q12" s="70"/>
      <c r="R12" s="4"/>
    </row>
    <row r="13" spans="1:18" ht="15.75" customHeight="1">
      <c r="A13" s="57" t="s">
        <v>40</v>
      </c>
      <c r="B13" s="57">
        <v>20</v>
      </c>
      <c r="C13" s="57">
        <v>55</v>
      </c>
      <c r="D13" s="57">
        <v>85</v>
      </c>
      <c r="E13" s="99" t="s">
        <v>34</v>
      </c>
      <c r="F13" s="101" t="s">
        <v>35</v>
      </c>
      <c r="G13" s="101" t="s">
        <v>36</v>
      </c>
      <c r="H13" s="102"/>
      <c r="I13" s="102"/>
      <c r="J13" s="102"/>
      <c r="K13" s="102"/>
      <c r="L13" s="102" t="s">
        <v>35</v>
      </c>
      <c r="M13" s="102"/>
      <c r="N13" s="101" t="s">
        <v>37</v>
      </c>
      <c r="O13" s="79" t="s">
        <v>38</v>
      </c>
      <c r="P13" s="80"/>
      <c r="Q13" s="104">
        <f>Q10</f>
        <v>135</v>
      </c>
      <c r="R13" s="4"/>
    </row>
    <row r="14" spans="1:18" ht="15.75" customHeight="1">
      <c r="A14" s="72" t="s">
        <v>40</v>
      </c>
      <c r="B14" s="72">
        <v>22</v>
      </c>
      <c r="C14" s="72">
        <v>55</v>
      </c>
      <c r="D14" s="72">
        <v>80</v>
      </c>
      <c r="E14" s="105"/>
      <c r="F14" s="107">
        <f aca="true" t="shared" si="0" ref="F14:H14">F11</f>
        <v>234.2</v>
      </c>
      <c r="G14" s="109">
        <f t="shared" si="0"/>
        <v>1.2</v>
      </c>
      <c r="H14" s="109">
        <f t="shared" si="0"/>
        <v>1</v>
      </c>
      <c r="I14" s="111">
        <f>C5</f>
        <v>403.48</v>
      </c>
      <c r="J14" s="111">
        <v>60</v>
      </c>
      <c r="K14" s="111">
        <v>1728</v>
      </c>
      <c r="L14" s="113">
        <f>SUM(F14*G14*H14*I14*J14/K14)</f>
        <v>3937.292333</v>
      </c>
      <c r="M14" s="109">
        <v>1.1</v>
      </c>
      <c r="N14" s="115">
        <f>SUM(L14*1.1)</f>
        <v>4331.021567</v>
      </c>
      <c r="O14" s="92" t="s">
        <v>39</v>
      </c>
      <c r="P14" s="94"/>
      <c r="Q14" s="95">
        <f>SUM(N11*Q13/33000*1.166)</f>
        <v>16.6040489</v>
      </c>
      <c r="R14" s="4"/>
    </row>
    <row r="15" spans="1:18" ht="15.75" customHeight="1">
      <c r="A15" s="57" t="s">
        <v>44</v>
      </c>
      <c r="B15" s="57">
        <v>24</v>
      </c>
      <c r="C15" s="57">
        <v>50</v>
      </c>
      <c r="D15" s="57">
        <v>80</v>
      </c>
      <c r="E15" s="117" t="s">
        <v>45</v>
      </c>
      <c r="F15" s="119" t="s">
        <v>46</v>
      </c>
      <c r="G15" s="120" t="s">
        <v>47</v>
      </c>
      <c r="H15" s="120" t="s">
        <v>48</v>
      </c>
      <c r="I15" s="119"/>
      <c r="J15" s="121"/>
      <c r="K15" s="122"/>
      <c r="L15" s="122" t="s">
        <v>49</v>
      </c>
      <c r="M15" s="120" t="s">
        <v>31</v>
      </c>
      <c r="N15" s="122" t="s">
        <v>49</v>
      </c>
      <c r="O15" s="65" t="s">
        <v>50</v>
      </c>
      <c r="P15" s="123"/>
      <c r="Q15" s="124"/>
      <c r="R15" s="4"/>
    </row>
    <row r="16" spans="1:18" ht="15.75" customHeight="1">
      <c r="A16" s="72" t="s">
        <v>44</v>
      </c>
      <c r="B16" s="72">
        <v>30</v>
      </c>
      <c r="C16" s="72">
        <v>42</v>
      </c>
      <c r="D16" s="72">
        <v>80</v>
      </c>
      <c r="E16" s="117" t="s">
        <v>34</v>
      </c>
      <c r="F16" s="125" t="s">
        <v>35</v>
      </c>
      <c r="G16" s="126" t="s">
        <v>41</v>
      </c>
      <c r="H16" s="126" t="s">
        <v>51</v>
      </c>
      <c r="I16" s="125"/>
      <c r="J16" s="127"/>
      <c r="K16" s="128"/>
      <c r="L16" s="129" t="s">
        <v>35</v>
      </c>
      <c r="M16" s="126" t="s">
        <v>2</v>
      </c>
      <c r="N16" s="129" t="s">
        <v>37</v>
      </c>
      <c r="O16" s="130" t="s">
        <v>38</v>
      </c>
      <c r="P16" s="131"/>
      <c r="Q16" s="40">
        <v>100</v>
      </c>
      <c r="R16" s="4"/>
    </row>
    <row r="17" spans="1:18" ht="15.75" customHeight="1">
      <c r="A17" s="132" t="s">
        <v>52</v>
      </c>
      <c r="B17" s="132">
        <v>36</v>
      </c>
      <c r="C17" s="132">
        <v>42</v>
      </c>
      <c r="D17" s="132">
        <v>80</v>
      </c>
      <c r="E17" s="133"/>
      <c r="F17" s="134">
        <f>SUM(L14)</f>
        <v>3937.292333</v>
      </c>
      <c r="G17" s="84">
        <v>45</v>
      </c>
      <c r="H17" s="58">
        <v>2000</v>
      </c>
      <c r="I17" s="135"/>
      <c r="J17" s="136"/>
      <c r="K17" s="137"/>
      <c r="L17" s="138">
        <f>SUM(F17*G17/H17)</f>
        <v>88.5890775</v>
      </c>
      <c r="M17" s="58">
        <v>1.1</v>
      </c>
      <c r="N17" s="138">
        <f>SUM(L17*M17)</f>
        <v>97.44798525</v>
      </c>
      <c r="O17" s="90" t="s">
        <v>39</v>
      </c>
      <c r="P17" s="131"/>
      <c r="Q17" s="93">
        <f>SUM(N14*G17/60*Q16/33000*1.15)</f>
        <v>11.31971546</v>
      </c>
      <c r="R17" s="4"/>
    </row>
    <row r="18" spans="1:18" ht="15.75" customHeight="1">
      <c r="A18" s="72" t="s">
        <v>52</v>
      </c>
      <c r="B18" s="72">
        <v>42</v>
      </c>
      <c r="C18" s="72">
        <v>40</v>
      </c>
      <c r="D18" s="139">
        <v>70</v>
      </c>
      <c r="E18" s="143"/>
      <c r="F18" s="144"/>
      <c r="G18" s="143"/>
      <c r="H18" s="144"/>
      <c r="I18" s="143"/>
      <c r="J18" s="144"/>
      <c r="K18" s="143"/>
      <c r="L18" s="144"/>
      <c r="M18" s="145" t="s">
        <v>57</v>
      </c>
      <c r="N18" s="146"/>
      <c r="O18" s="4"/>
      <c r="P18" s="4"/>
      <c r="Q18" s="4"/>
      <c r="R18" s="4"/>
    </row>
    <row r="19" spans="1:18" ht="15.75" customHeight="1">
      <c r="A19" s="132" t="s">
        <v>58</v>
      </c>
      <c r="B19" s="132">
        <v>48</v>
      </c>
      <c r="C19" s="132">
        <v>40</v>
      </c>
      <c r="D19" s="147">
        <v>65</v>
      </c>
      <c r="E19" s="143"/>
      <c r="F19" s="144"/>
      <c r="G19" s="143"/>
      <c r="H19" s="144"/>
      <c r="I19" s="143"/>
      <c r="J19" s="144"/>
      <c r="K19" s="143"/>
      <c r="L19" s="144"/>
      <c r="M19" s="148" t="s">
        <v>59</v>
      </c>
      <c r="N19" s="149"/>
      <c r="O19" s="4"/>
      <c r="P19" s="4"/>
      <c r="Q19" s="4"/>
      <c r="R19" s="4"/>
    </row>
    <row r="20" spans="1:18" ht="15.75" customHeight="1">
      <c r="A20" s="72" t="s">
        <v>58</v>
      </c>
      <c r="B20" s="72">
        <v>54</v>
      </c>
      <c r="C20" s="72">
        <v>40</v>
      </c>
      <c r="D20" s="139">
        <v>65</v>
      </c>
      <c r="E20" s="143"/>
      <c r="F20" s="144"/>
      <c r="G20" s="143"/>
      <c r="H20" s="144"/>
      <c r="I20" s="143"/>
      <c r="J20" s="144"/>
      <c r="K20" s="143"/>
      <c r="L20" s="144"/>
      <c r="M20" s="148" t="s">
        <v>60</v>
      </c>
      <c r="N20" s="149"/>
      <c r="O20" s="4"/>
      <c r="P20" s="4"/>
      <c r="Q20" s="4"/>
      <c r="R20" s="4"/>
    </row>
    <row r="21" spans="1:18" ht="13.5" customHeight="1">
      <c r="A21" s="132" t="s">
        <v>58</v>
      </c>
      <c r="B21" s="132">
        <v>60</v>
      </c>
      <c r="C21" s="132">
        <v>40</v>
      </c>
      <c r="D21" s="147">
        <v>60</v>
      </c>
      <c r="E21" s="143"/>
      <c r="F21" s="144"/>
      <c r="G21" s="143"/>
      <c r="H21" s="144"/>
      <c r="I21" s="143"/>
      <c r="J21" s="144"/>
      <c r="K21" s="143"/>
      <c r="L21" s="150"/>
      <c r="M21" s="151" t="s">
        <v>61</v>
      </c>
      <c r="N21" s="146"/>
      <c r="O21" s="4"/>
      <c r="P21" s="4"/>
      <c r="Q21" s="4"/>
      <c r="R21" s="4"/>
    </row>
    <row r="22" spans="1:18" ht="13.5" customHeight="1">
      <c r="A22" s="72" t="s">
        <v>62</v>
      </c>
      <c r="B22" s="72">
        <v>72</v>
      </c>
      <c r="C22" s="72">
        <v>40</v>
      </c>
      <c r="D22" s="139">
        <v>55</v>
      </c>
      <c r="E22" s="143"/>
      <c r="F22" s="144"/>
      <c r="G22" s="143"/>
      <c r="H22" s="144"/>
      <c r="I22" s="143"/>
      <c r="J22" s="144"/>
      <c r="K22" s="143"/>
      <c r="L22" s="150"/>
      <c r="M22" s="152" t="s">
        <v>63</v>
      </c>
      <c r="N22" s="153"/>
      <c r="O22" s="82"/>
      <c r="P22" s="82"/>
      <c r="Q22" s="4"/>
      <c r="R22" s="4"/>
    </row>
    <row r="23" spans="1:18" ht="13.5" customHeight="1">
      <c r="A23" s="132" t="s">
        <v>62</v>
      </c>
      <c r="B23" s="132">
        <v>84</v>
      </c>
      <c r="C23" s="132">
        <v>34</v>
      </c>
      <c r="D23" s="147">
        <v>50</v>
      </c>
      <c r="E23" s="143"/>
      <c r="F23" s="144"/>
      <c r="G23" s="143"/>
      <c r="H23" s="144"/>
      <c r="I23" s="143"/>
      <c r="J23" s="144"/>
      <c r="K23" s="143"/>
      <c r="L23" s="150"/>
      <c r="M23" s="152" t="s">
        <v>60</v>
      </c>
      <c r="N23" s="153"/>
      <c r="O23" s="82"/>
      <c r="P23" s="82"/>
      <c r="Q23" s="4"/>
      <c r="R23" s="4"/>
    </row>
    <row r="24" spans="1:18" ht="13.5" customHeight="1">
      <c r="A24" s="72" t="s">
        <v>62</v>
      </c>
      <c r="B24" s="72">
        <v>96</v>
      </c>
      <c r="C24" s="72">
        <v>30</v>
      </c>
      <c r="D24" s="139">
        <v>45</v>
      </c>
      <c r="E24" s="143"/>
      <c r="F24" s="144"/>
      <c r="G24" s="143"/>
      <c r="H24" s="144"/>
      <c r="I24" s="143"/>
      <c r="J24" s="144"/>
      <c r="K24" s="143"/>
      <c r="L24" s="144"/>
      <c r="M24" s="151" t="s">
        <v>64</v>
      </c>
      <c r="N24" s="154"/>
      <c r="O24" s="154"/>
      <c r="P24" s="155"/>
      <c r="Q24" s="4"/>
      <c r="R24" s="4"/>
    </row>
    <row r="25" spans="1:18" ht="13.5" customHeight="1">
      <c r="A25" s="4"/>
      <c r="B25" s="4"/>
      <c r="C25" s="4"/>
      <c r="D25" s="4"/>
      <c r="E25" s="143"/>
      <c r="F25" s="144"/>
      <c r="G25" s="143"/>
      <c r="H25" s="144"/>
      <c r="I25" s="143"/>
      <c r="J25" s="144"/>
      <c r="K25" s="143"/>
      <c r="L25" s="144"/>
      <c r="M25" s="156" t="s">
        <v>65</v>
      </c>
      <c r="N25" s="157"/>
      <c r="O25" s="157"/>
      <c r="P25" s="158"/>
      <c r="Q25" s="4"/>
      <c r="R25" s="4"/>
    </row>
    <row r="26" spans="1:18" ht="13.5" customHeight="1">
      <c r="A26" s="4"/>
      <c r="B26" s="4"/>
      <c r="C26" s="4"/>
      <c r="D26" s="4"/>
      <c r="E26" s="143"/>
      <c r="F26" s="144"/>
      <c r="G26" s="143"/>
      <c r="H26" s="144"/>
      <c r="I26" s="143"/>
      <c r="J26" s="144"/>
      <c r="K26" s="143"/>
      <c r="L26" s="144"/>
      <c r="M26" s="159" t="s">
        <v>66</v>
      </c>
      <c r="N26" s="160"/>
      <c r="O26" s="160"/>
      <c r="P26" s="161"/>
      <c r="Q26" s="4"/>
      <c r="R26" s="4"/>
    </row>
    <row r="27" spans="1:18" ht="13.5" customHeight="1">
      <c r="A27" s="4"/>
      <c r="B27" s="4"/>
      <c r="C27" s="4"/>
      <c r="D27" s="4"/>
      <c r="E27" s="143"/>
      <c r="F27" s="144"/>
      <c r="G27" s="143"/>
      <c r="H27" s="144"/>
      <c r="I27" s="143"/>
      <c r="J27" s="144"/>
      <c r="K27" s="143"/>
      <c r="L27" s="144"/>
      <c r="M27" s="4"/>
      <c r="N27" s="4"/>
      <c r="O27" s="4"/>
      <c r="P27" s="4"/>
      <c r="Q27" s="4"/>
      <c r="R27" s="4"/>
    </row>
    <row r="28" spans="1:1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M26:P26"/>
    <mergeCell ref="A1:R1"/>
  </mergeCells>
  <printOptions/>
  <pageMargins left="0.7" right="0.7" top="0.75" bottom="0.7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S29"/>
  <sheetViews>
    <sheetView workbookViewId="0" topLeftCell="A1"/>
  </sheetViews>
  <sheetFormatPr defaultColWidth="14.421875" defaultRowHeight="15" customHeight="1"/>
  <cols>
    <col min="1" max="1" width="6.28125" style="0" customWidth="1"/>
    <col min="2" max="2" width="6.7109375" style="0" customWidth="1"/>
    <col min="3" max="3" width="7.421875" style="0" customWidth="1"/>
    <col min="4" max="4" width="6.00390625" style="0" customWidth="1"/>
    <col min="5" max="5" width="10.8515625" style="0" customWidth="1"/>
    <col min="6" max="6" width="10.421875" style="0" customWidth="1"/>
    <col min="7" max="7" width="9.28125" style="0" customWidth="1"/>
    <col min="8" max="8" width="6.57421875" style="0" customWidth="1"/>
    <col min="9" max="9" width="7.7109375" style="0" customWidth="1"/>
    <col min="10" max="10" width="8.28125" style="0" customWidth="1"/>
    <col min="11" max="11" width="9.28125" style="0" customWidth="1"/>
    <col min="12" max="12" width="10.8515625" style="0" customWidth="1"/>
    <col min="13" max="13" width="10.57421875" style="0" customWidth="1"/>
    <col min="14" max="14" width="11.00390625" style="0" customWidth="1"/>
    <col min="15" max="16" width="5.421875" style="0" customWidth="1"/>
    <col min="17" max="17" width="8.00390625" style="0" customWidth="1"/>
    <col min="18" max="18" width="6.140625" style="0" customWidth="1"/>
    <col min="19" max="19" width="11.57421875" style="0" customWidth="1"/>
    <col min="20" max="26" width="8.00390625" style="0" customWidth="1"/>
  </cols>
  <sheetData>
    <row r="1" spans="1:18" ht="36.75" customHeight="1">
      <c r="A1" s="4"/>
      <c r="B1" s="4"/>
      <c r="C1" s="5"/>
      <c r="D1" s="5" t="s">
        <v>1</v>
      </c>
      <c r="E1" s="5"/>
      <c r="F1" s="5"/>
      <c r="G1" s="5"/>
      <c r="H1" s="5"/>
      <c r="I1" s="5"/>
      <c r="J1" s="5"/>
      <c r="K1" s="11"/>
      <c r="L1" s="11"/>
      <c r="M1" s="15"/>
      <c r="N1" s="15"/>
      <c r="O1" s="15"/>
      <c r="P1" s="4"/>
      <c r="Q1" s="4"/>
      <c r="R1" s="4"/>
    </row>
    <row r="2" spans="1:18" ht="13.5" customHeight="1">
      <c r="A2" s="4"/>
      <c r="B2" s="4"/>
      <c r="C2" s="14" t="s">
        <v>3</v>
      </c>
      <c r="D2" s="14"/>
      <c r="E2" s="14"/>
      <c r="F2" s="14"/>
      <c r="G2" s="14"/>
      <c r="H2" s="16"/>
      <c r="I2" s="14"/>
      <c r="J2" s="18" t="s">
        <v>4</v>
      </c>
      <c r="K2" s="14"/>
      <c r="L2" s="14"/>
      <c r="M2" s="4"/>
      <c r="N2" s="4"/>
      <c r="O2" s="4"/>
      <c r="P2" s="4"/>
      <c r="Q2" s="4"/>
      <c r="R2" s="4"/>
    </row>
    <row r="3" spans="1:18" ht="25.5" customHeight="1">
      <c r="A3" s="20" t="s">
        <v>5</v>
      </c>
      <c r="B3" s="21"/>
      <c r="C3" s="25"/>
      <c r="D3" s="4"/>
      <c r="E3" s="27"/>
      <c r="F3" s="27"/>
      <c r="G3" s="29"/>
      <c r="H3" s="31"/>
      <c r="I3" s="27"/>
      <c r="J3" s="33" t="s">
        <v>6</v>
      </c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5" t="s">
        <v>8</v>
      </c>
      <c r="B4" s="35" t="s">
        <v>9</v>
      </c>
      <c r="C4" s="35" t="s">
        <v>10</v>
      </c>
      <c r="D4" s="4"/>
      <c r="E4" s="36" t="s">
        <v>11</v>
      </c>
      <c r="F4" s="37">
        <v>3.5</v>
      </c>
      <c r="G4" s="38">
        <v>4</v>
      </c>
      <c r="H4" s="37">
        <v>4.5</v>
      </c>
      <c r="I4" s="37">
        <v>5</v>
      </c>
      <c r="J4" s="37">
        <v>5.5</v>
      </c>
      <c r="K4" s="37">
        <v>6</v>
      </c>
      <c r="L4" s="37">
        <v>6.5</v>
      </c>
      <c r="M4" s="37">
        <v>7</v>
      </c>
      <c r="N4" s="37">
        <v>7.5</v>
      </c>
      <c r="O4" s="37">
        <v>8</v>
      </c>
      <c r="P4" s="37">
        <v>8.5</v>
      </c>
      <c r="Q4" s="38">
        <v>9</v>
      </c>
      <c r="R4" s="4"/>
    </row>
    <row r="5" spans="1:18" ht="13.5" customHeight="1">
      <c r="A5" s="40">
        <v>36</v>
      </c>
      <c r="B5" s="40">
        <v>73</v>
      </c>
      <c r="C5" s="41">
        <f>SUM(A5*B5*0.262)</f>
        <v>688.536</v>
      </c>
      <c r="D5" s="42"/>
      <c r="E5" s="43" t="s">
        <v>12</v>
      </c>
      <c r="F5" s="44">
        <v>3.43</v>
      </c>
      <c r="G5" s="45">
        <v>3</v>
      </c>
      <c r="H5" s="44">
        <v>2.67</v>
      </c>
      <c r="I5" s="44">
        <v>2.4</v>
      </c>
      <c r="J5" s="44">
        <v>2.18</v>
      </c>
      <c r="K5" s="44">
        <v>2</v>
      </c>
      <c r="L5" s="44">
        <v>1.85</v>
      </c>
      <c r="M5" s="44">
        <v>1.71</v>
      </c>
      <c r="N5" s="44">
        <v>1.6</v>
      </c>
      <c r="O5" s="44">
        <v>1.5</v>
      </c>
      <c r="P5" s="44">
        <v>1.41</v>
      </c>
      <c r="Q5" s="45">
        <v>1.33</v>
      </c>
      <c r="R5" s="4"/>
    </row>
    <row r="6" spans="1:18" ht="13.5" customHeight="1">
      <c r="A6" s="46" t="s">
        <v>13</v>
      </c>
      <c r="B6" s="47"/>
      <c r="C6" s="47"/>
      <c r="D6" s="48"/>
      <c r="E6" s="49" t="s">
        <v>14</v>
      </c>
      <c r="F6" s="37">
        <v>9.5</v>
      </c>
      <c r="G6" s="37">
        <v>10</v>
      </c>
      <c r="H6" s="37">
        <v>10.5</v>
      </c>
      <c r="I6" s="37">
        <v>11</v>
      </c>
      <c r="J6" s="37">
        <v>11.5</v>
      </c>
      <c r="K6" s="37">
        <v>12</v>
      </c>
      <c r="L6" s="37">
        <v>13</v>
      </c>
      <c r="M6" s="37">
        <v>14</v>
      </c>
      <c r="N6" s="37">
        <v>15</v>
      </c>
      <c r="O6" s="37">
        <v>16</v>
      </c>
      <c r="P6" s="37">
        <v>17</v>
      </c>
      <c r="Q6" s="38">
        <v>18</v>
      </c>
      <c r="R6" s="4"/>
    </row>
    <row r="7" spans="1:18" ht="13.5" customHeight="1">
      <c r="A7" s="50" t="s">
        <v>15</v>
      </c>
      <c r="B7" s="50" t="s">
        <v>16</v>
      </c>
      <c r="C7" s="51" t="s">
        <v>18</v>
      </c>
      <c r="D7" s="51" t="s">
        <v>20</v>
      </c>
      <c r="E7" s="52" t="s">
        <v>12</v>
      </c>
      <c r="F7" s="44">
        <v>1.26</v>
      </c>
      <c r="G7" s="44">
        <v>1.2</v>
      </c>
      <c r="H7" s="44">
        <v>1.14</v>
      </c>
      <c r="I7" s="44">
        <v>1.09</v>
      </c>
      <c r="J7" s="44">
        <v>1.04</v>
      </c>
      <c r="K7" s="44">
        <v>1</v>
      </c>
      <c r="L7" s="44">
        <v>0.92</v>
      </c>
      <c r="M7" s="44">
        <v>0.86</v>
      </c>
      <c r="N7" s="44">
        <v>0.8</v>
      </c>
      <c r="O7" s="44">
        <v>0.75</v>
      </c>
      <c r="P7" s="44">
        <v>0.71</v>
      </c>
      <c r="Q7" s="45">
        <v>0.67</v>
      </c>
      <c r="R7" s="4"/>
    </row>
    <row r="8" spans="1:19" ht="13.5" customHeight="1">
      <c r="A8" s="54" t="s">
        <v>3</v>
      </c>
      <c r="B8" s="54" t="s">
        <v>8</v>
      </c>
      <c r="C8" s="55" t="s">
        <v>22</v>
      </c>
      <c r="D8" s="54" t="s">
        <v>22</v>
      </c>
      <c r="E8" s="56"/>
      <c r="F8" s="56"/>
      <c r="G8" s="56" t="s">
        <v>24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4"/>
      <c r="S8" s="1"/>
    </row>
    <row r="9" spans="1:19" ht="15.75" customHeight="1">
      <c r="A9" s="57">
        <v>3</v>
      </c>
      <c r="B9" s="57">
        <v>10</v>
      </c>
      <c r="C9" s="57">
        <v>85</v>
      </c>
      <c r="D9" s="58">
        <v>160</v>
      </c>
      <c r="E9" s="59" t="s">
        <v>25</v>
      </c>
      <c r="F9" s="61" t="s">
        <v>26</v>
      </c>
      <c r="G9" s="61" t="s">
        <v>12</v>
      </c>
      <c r="H9" s="63" t="s">
        <v>27</v>
      </c>
      <c r="I9" s="63" t="s">
        <v>10</v>
      </c>
      <c r="J9" s="63" t="s">
        <v>28</v>
      </c>
      <c r="K9" s="63" t="s">
        <v>29</v>
      </c>
      <c r="L9" s="63" t="s">
        <v>30</v>
      </c>
      <c r="M9" s="63" t="s">
        <v>31</v>
      </c>
      <c r="N9" s="63" t="s">
        <v>30</v>
      </c>
      <c r="O9" s="65" t="s">
        <v>32</v>
      </c>
      <c r="P9" s="67"/>
      <c r="Q9" s="69"/>
      <c r="R9" s="71"/>
      <c r="S9" s="26"/>
    </row>
    <row r="10" spans="1:19" ht="15.75" customHeight="1">
      <c r="A10" s="72" t="s">
        <v>33</v>
      </c>
      <c r="B10" s="72">
        <v>12</v>
      </c>
      <c r="C10" s="72">
        <v>75</v>
      </c>
      <c r="D10" s="72">
        <v>135</v>
      </c>
      <c r="E10" s="59" t="s">
        <v>34</v>
      </c>
      <c r="F10" s="73" t="s">
        <v>35</v>
      </c>
      <c r="G10" s="73" t="s">
        <v>36</v>
      </c>
      <c r="H10" s="75"/>
      <c r="I10" s="75"/>
      <c r="J10" s="75"/>
      <c r="K10" s="75"/>
      <c r="L10" s="75" t="s">
        <v>35</v>
      </c>
      <c r="M10" s="75"/>
      <c r="N10" s="75" t="s">
        <v>37</v>
      </c>
      <c r="O10" s="77" t="s">
        <v>38</v>
      </c>
      <c r="P10" s="78"/>
      <c r="Q10" s="83">
        <v>150</v>
      </c>
      <c r="R10" s="82"/>
      <c r="S10" s="26"/>
    </row>
    <row r="11" spans="1:19" ht="15.75" customHeight="1">
      <c r="A11" s="57" t="s">
        <v>33</v>
      </c>
      <c r="B11" s="57">
        <v>16</v>
      </c>
      <c r="C11" s="57">
        <v>55</v>
      </c>
      <c r="D11" s="57">
        <v>100</v>
      </c>
      <c r="E11" s="59"/>
      <c r="F11" s="84">
        <v>185.18</v>
      </c>
      <c r="G11" s="84">
        <v>2</v>
      </c>
      <c r="H11" s="84">
        <v>1</v>
      </c>
      <c r="I11" s="85">
        <f>C5</f>
        <v>688.536</v>
      </c>
      <c r="J11" s="85">
        <v>60</v>
      </c>
      <c r="K11" s="85">
        <v>2150</v>
      </c>
      <c r="L11" s="87">
        <f>SUM(F11*G11*H11*I11*J11/K11)</f>
        <v>7116.451897</v>
      </c>
      <c r="M11" s="58">
        <v>1.05</v>
      </c>
      <c r="N11" s="89">
        <f>SUM(L11*M11)</f>
        <v>7472.274491</v>
      </c>
      <c r="O11" s="90" t="s">
        <v>39</v>
      </c>
      <c r="P11" s="91"/>
      <c r="Q11" s="93">
        <f>SUM(N11*Q10/33000*1.166)</f>
        <v>39.6030548</v>
      </c>
      <c r="R11" s="4"/>
      <c r="S11" s="1"/>
    </row>
    <row r="12" spans="1:18" ht="15.75" customHeight="1">
      <c r="A12" s="72" t="s">
        <v>40</v>
      </c>
      <c r="B12" s="72">
        <v>18</v>
      </c>
      <c r="C12" s="72">
        <v>55</v>
      </c>
      <c r="D12" s="72">
        <v>90</v>
      </c>
      <c r="E12" s="100" t="s">
        <v>41</v>
      </c>
      <c r="F12" s="103" t="s">
        <v>26</v>
      </c>
      <c r="G12" s="103" t="s">
        <v>12</v>
      </c>
      <c r="H12" s="106" t="s">
        <v>27</v>
      </c>
      <c r="I12" s="106" t="s">
        <v>10</v>
      </c>
      <c r="J12" s="106" t="s">
        <v>28</v>
      </c>
      <c r="K12" s="106" t="s">
        <v>29</v>
      </c>
      <c r="L12" s="106" t="s">
        <v>42</v>
      </c>
      <c r="M12" s="106" t="s">
        <v>31</v>
      </c>
      <c r="N12" s="103" t="s">
        <v>43</v>
      </c>
      <c r="O12" s="65" t="s">
        <v>32</v>
      </c>
      <c r="P12" s="67"/>
      <c r="Q12" s="69"/>
      <c r="R12" s="4"/>
    </row>
    <row r="13" spans="1:18" ht="15.75" customHeight="1">
      <c r="A13" s="57" t="s">
        <v>40</v>
      </c>
      <c r="B13" s="57">
        <v>20</v>
      </c>
      <c r="C13" s="57">
        <v>55</v>
      </c>
      <c r="D13" s="57">
        <v>85</v>
      </c>
      <c r="E13" s="108" t="s">
        <v>34</v>
      </c>
      <c r="F13" s="110" t="s">
        <v>35</v>
      </c>
      <c r="G13" s="110" t="s">
        <v>36</v>
      </c>
      <c r="H13" s="112"/>
      <c r="I13" s="112"/>
      <c r="J13" s="112"/>
      <c r="K13" s="112"/>
      <c r="L13" s="112" t="s">
        <v>35</v>
      </c>
      <c r="M13" s="112"/>
      <c r="N13" s="110" t="s">
        <v>37</v>
      </c>
      <c r="O13" s="77" t="s">
        <v>38</v>
      </c>
      <c r="P13" s="78"/>
      <c r="Q13" s="83">
        <v>150</v>
      </c>
      <c r="R13" s="4"/>
    </row>
    <row r="14" spans="1:18" ht="15.75" customHeight="1">
      <c r="A14" s="72" t="s">
        <v>40</v>
      </c>
      <c r="B14" s="72">
        <v>22</v>
      </c>
      <c r="C14" s="72">
        <v>55</v>
      </c>
      <c r="D14" s="72">
        <v>80</v>
      </c>
      <c r="E14" s="114"/>
      <c r="F14" s="58">
        <f aca="true" t="shared" si="0" ref="F14:H14">F11</f>
        <v>185.18</v>
      </c>
      <c r="G14" s="116">
        <f t="shared" si="0"/>
        <v>2</v>
      </c>
      <c r="H14" s="116">
        <f t="shared" si="0"/>
        <v>1</v>
      </c>
      <c r="I14" s="118">
        <f>C5</f>
        <v>688.536</v>
      </c>
      <c r="J14" s="118">
        <v>60</v>
      </c>
      <c r="K14" s="118">
        <v>1728</v>
      </c>
      <c r="L14" s="113">
        <f>SUM(F14*G14*H14*I14*J14/K14)</f>
        <v>8854.3817</v>
      </c>
      <c r="M14" s="116">
        <v>1.05</v>
      </c>
      <c r="N14" s="115">
        <f>SUM(L14*1.1)</f>
        <v>9739.81987</v>
      </c>
      <c r="O14" s="90" t="s">
        <v>39</v>
      </c>
      <c r="P14" s="91"/>
      <c r="Q14" s="93">
        <f>SUM(N11*Q13/33000*1.166)</f>
        <v>39.6030548</v>
      </c>
      <c r="R14" s="4"/>
    </row>
    <row r="15" spans="1:18" ht="15.75" customHeight="1">
      <c r="A15" s="57" t="s">
        <v>44</v>
      </c>
      <c r="B15" s="57">
        <v>24</v>
      </c>
      <c r="C15" s="57">
        <v>50</v>
      </c>
      <c r="D15" s="57">
        <v>80</v>
      </c>
      <c r="E15" s="117" t="s">
        <v>45</v>
      </c>
      <c r="F15" s="119" t="s">
        <v>26</v>
      </c>
      <c r="G15" s="120" t="s">
        <v>47</v>
      </c>
      <c r="H15" s="120" t="s">
        <v>48</v>
      </c>
      <c r="I15" s="119"/>
      <c r="J15" s="121"/>
      <c r="K15" s="122"/>
      <c r="L15" s="122" t="s">
        <v>49</v>
      </c>
      <c r="M15" s="120" t="s">
        <v>31</v>
      </c>
      <c r="N15" s="122" t="s">
        <v>49</v>
      </c>
      <c r="O15" s="65" t="s">
        <v>32</v>
      </c>
      <c r="P15" s="123"/>
      <c r="Q15" s="124"/>
      <c r="R15" s="4"/>
    </row>
    <row r="16" spans="1:18" ht="15.75" customHeight="1">
      <c r="A16" s="72" t="s">
        <v>44</v>
      </c>
      <c r="B16" s="72">
        <v>30</v>
      </c>
      <c r="C16" s="72">
        <v>42</v>
      </c>
      <c r="D16" s="72">
        <v>80</v>
      </c>
      <c r="E16" s="117" t="s">
        <v>34</v>
      </c>
      <c r="F16" s="125" t="s">
        <v>35</v>
      </c>
      <c r="G16" s="126" t="s">
        <v>41</v>
      </c>
      <c r="H16" s="126" t="s">
        <v>51</v>
      </c>
      <c r="I16" s="125"/>
      <c r="J16" s="127"/>
      <c r="K16" s="128"/>
      <c r="L16" s="129" t="s">
        <v>35</v>
      </c>
      <c r="M16" s="126" t="s">
        <v>2</v>
      </c>
      <c r="N16" s="129" t="s">
        <v>37</v>
      </c>
      <c r="O16" s="130" t="s">
        <v>38</v>
      </c>
      <c r="P16" s="131"/>
      <c r="Q16" s="40">
        <v>150</v>
      </c>
      <c r="R16" s="4"/>
    </row>
    <row r="17" spans="1:18" ht="15.75" customHeight="1">
      <c r="A17" s="132" t="s">
        <v>52</v>
      </c>
      <c r="B17" s="132">
        <v>36</v>
      </c>
      <c r="C17" s="132">
        <v>42</v>
      </c>
      <c r="D17" s="132">
        <v>80</v>
      </c>
      <c r="E17" s="133"/>
      <c r="F17" s="134">
        <f>N14</f>
        <v>9739.81987</v>
      </c>
      <c r="G17" s="84">
        <v>45</v>
      </c>
      <c r="H17" s="58">
        <v>2000</v>
      </c>
      <c r="I17" s="135"/>
      <c r="J17" s="136"/>
      <c r="K17" s="137"/>
      <c r="L17" s="138">
        <f>SUM(F17*G17/H17)</f>
        <v>219.1459471</v>
      </c>
      <c r="M17" s="58">
        <v>1.05</v>
      </c>
      <c r="N17" s="138">
        <f>SUM(L17*M17)</f>
        <v>230.1032444</v>
      </c>
      <c r="O17" s="90" t="s">
        <v>39</v>
      </c>
      <c r="P17" s="131"/>
      <c r="Q17" s="93">
        <f>SUM(Q16*N17*2000/60/33000*1.25)</f>
        <v>43.58015993</v>
      </c>
      <c r="R17" s="4"/>
    </row>
    <row r="18" spans="1:18" ht="15.75" customHeight="1">
      <c r="A18" s="72" t="s">
        <v>52</v>
      </c>
      <c r="B18" s="72">
        <v>42</v>
      </c>
      <c r="C18" s="72">
        <v>40</v>
      </c>
      <c r="D18" s="139">
        <v>70</v>
      </c>
      <c r="E18" s="140" t="s">
        <v>53</v>
      </c>
      <c r="F18" s="141">
        <v>6</v>
      </c>
      <c r="G18" s="140" t="s">
        <v>54</v>
      </c>
      <c r="H18" s="141">
        <v>127.2</v>
      </c>
      <c r="I18" s="140" t="s">
        <v>55</v>
      </c>
      <c r="J18" s="141">
        <v>248.2</v>
      </c>
      <c r="K18" s="140" t="s">
        <v>56</v>
      </c>
      <c r="L18" s="141">
        <v>458.9</v>
      </c>
      <c r="M18" s="142" t="s">
        <v>57</v>
      </c>
      <c r="N18" s="162"/>
      <c r="O18" s="4"/>
      <c r="P18" s="4"/>
      <c r="Q18" s="4"/>
      <c r="R18" s="4"/>
    </row>
    <row r="19" spans="1:18" ht="15.75" customHeight="1">
      <c r="A19" s="132" t="s">
        <v>58</v>
      </c>
      <c r="B19" s="132">
        <v>48</v>
      </c>
      <c r="C19" s="132">
        <v>40</v>
      </c>
      <c r="D19" s="147">
        <v>65</v>
      </c>
      <c r="E19" s="140" t="s">
        <v>67</v>
      </c>
      <c r="F19" s="141">
        <v>16.8</v>
      </c>
      <c r="G19" s="140" t="s">
        <v>68</v>
      </c>
      <c r="H19" s="141">
        <v>143.1</v>
      </c>
      <c r="I19" s="140" t="s">
        <v>69</v>
      </c>
      <c r="J19" s="141">
        <v>284.4</v>
      </c>
      <c r="K19" s="140" t="s">
        <v>70</v>
      </c>
      <c r="L19" s="141">
        <v>511.1</v>
      </c>
      <c r="M19" s="163" t="s">
        <v>71</v>
      </c>
      <c r="N19" s="164"/>
      <c r="O19" s="4"/>
      <c r="P19" s="4"/>
      <c r="Q19" s="4"/>
      <c r="R19" s="4"/>
    </row>
    <row r="20" spans="1:18" ht="15.75" customHeight="1">
      <c r="A20" s="72" t="s">
        <v>58</v>
      </c>
      <c r="B20" s="72">
        <v>54</v>
      </c>
      <c r="C20" s="72">
        <v>40</v>
      </c>
      <c r="D20" s="139">
        <v>65</v>
      </c>
      <c r="E20" s="140" t="s">
        <v>72</v>
      </c>
      <c r="F20" s="141">
        <v>35.8</v>
      </c>
      <c r="G20" s="140" t="s">
        <v>73</v>
      </c>
      <c r="H20" s="141">
        <v>124.5</v>
      </c>
      <c r="I20" s="140" t="s">
        <v>74</v>
      </c>
      <c r="J20" s="141">
        <v>301.9</v>
      </c>
      <c r="K20" s="140" t="s">
        <v>75</v>
      </c>
      <c r="L20" s="141">
        <v>564.4</v>
      </c>
      <c r="M20" s="165" t="s">
        <v>76</v>
      </c>
      <c r="N20" s="166"/>
      <c r="O20" s="4"/>
      <c r="P20" s="4"/>
      <c r="Q20" s="4"/>
      <c r="R20" s="4"/>
    </row>
    <row r="21" spans="1:18" ht="15.75" customHeight="1">
      <c r="A21" s="132" t="s">
        <v>58</v>
      </c>
      <c r="B21" s="132">
        <v>60</v>
      </c>
      <c r="C21" s="132">
        <v>40</v>
      </c>
      <c r="D21" s="147">
        <v>60</v>
      </c>
      <c r="E21" s="140" t="s">
        <v>77</v>
      </c>
      <c r="F21" s="141">
        <v>43.3</v>
      </c>
      <c r="G21" s="140" t="s">
        <v>78</v>
      </c>
      <c r="H21" s="141">
        <v>135.9</v>
      </c>
      <c r="I21" s="140" t="s">
        <v>79</v>
      </c>
      <c r="J21" s="141">
        <v>331.4</v>
      </c>
      <c r="K21" s="140" t="s">
        <v>80</v>
      </c>
      <c r="L21" s="141">
        <v>644.2</v>
      </c>
      <c r="M21" s="167"/>
      <c r="N21" s="167"/>
      <c r="O21" s="4"/>
      <c r="P21" s="4"/>
      <c r="Q21" s="4"/>
      <c r="R21" s="4"/>
    </row>
    <row r="22" spans="1:18" ht="15.75" customHeight="1">
      <c r="A22" s="72" t="s">
        <v>62</v>
      </c>
      <c r="B22" s="72">
        <v>72</v>
      </c>
      <c r="C22" s="72">
        <v>40</v>
      </c>
      <c r="D22" s="139">
        <v>55</v>
      </c>
      <c r="E22" s="140" t="s">
        <v>81</v>
      </c>
      <c r="F22" s="141">
        <v>49.7</v>
      </c>
      <c r="G22" s="140" t="s">
        <v>82</v>
      </c>
      <c r="H22" s="141">
        <v>150.4</v>
      </c>
      <c r="I22" s="140" t="s">
        <v>83</v>
      </c>
      <c r="J22" s="141">
        <v>346.5</v>
      </c>
      <c r="K22" s="140" t="s">
        <v>84</v>
      </c>
      <c r="L22" s="141"/>
      <c r="M22" s="167"/>
      <c r="N22" s="167"/>
      <c r="O22" s="4"/>
      <c r="P22" s="4"/>
      <c r="Q22" s="4"/>
      <c r="R22" s="4"/>
    </row>
    <row r="23" spans="1:18" ht="15.75" customHeight="1">
      <c r="A23" s="132" t="s">
        <v>62</v>
      </c>
      <c r="B23" s="132">
        <v>84</v>
      </c>
      <c r="C23" s="132">
        <v>34</v>
      </c>
      <c r="D23" s="147">
        <v>50</v>
      </c>
      <c r="E23" s="140" t="s">
        <v>85</v>
      </c>
      <c r="F23" s="141">
        <v>68.3</v>
      </c>
      <c r="G23" s="140" t="s">
        <v>86</v>
      </c>
      <c r="H23" s="141">
        <v>173.3</v>
      </c>
      <c r="I23" s="140" t="s">
        <v>87</v>
      </c>
      <c r="J23" s="141">
        <v>297</v>
      </c>
      <c r="K23" s="140" t="s">
        <v>88</v>
      </c>
      <c r="L23" s="141">
        <v>35.4</v>
      </c>
      <c r="M23" s="167"/>
      <c r="N23" s="167"/>
      <c r="O23" s="4"/>
      <c r="P23" s="4"/>
      <c r="Q23" s="4"/>
      <c r="R23" s="4"/>
    </row>
    <row r="24" spans="1:18" ht="15.75" customHeight="1">
      <c r="A24" s="72" t="s">
        <v>62</v>
      </c>
      <c r="B24" s="72">
        <v>96</v>
      </c>
      <c r="C24" s="72">
        <v>30</v>
      </c>
      <c r="D24" s="139">
        <v>45</v>
      </c>
      <c r="E24" s="140" t="s">
        <v>89</v>
      </c>
      <c r="F24" s="141">
        <v>75.8</v>
      </c>
      <c r="G24" s="140" t="s">
        <v>90</v>
      </c>
      <c r="H24" s="141">
        <v>185.4</v>
      </c>
      <c r="I24" s="140" t="s">
        <v>91</v>
      </c>
      <c r="J24" s="141">
        <v>325.9</v>
      </c>
      <c r="K24" s="140" t="s">
        <v>92</v>
      </c>
      <c r="L24" s="141">
        <v>44.2</v>
      </c>
      <c r="M24" s="167"/>
      <c r="N24" s="167"/>
      <c r="O24" s="4"/>
      <c r="P24" s="4"/>
      <c r="Q24" s="4"/>
      <c r="R24" s="4"/>
    </row>
    <row r="25" spans="1:18" ht="13.5" customHeight="1">
      <c r="A25" s="4"/>
      <c r="B25" s="4"/>
      <c r="C25" s="4"/>
      <c r="D25" s="4"/>
      <c r="E25" s="140" t="s">
        <v>93</v>
      </c>
      <c r="F25" s="141">
        <v>85.4</v>
      </c>
      <c r="G25" s="140" t="s">
        <v>94</v>
      </c>
      <c r="H25" s="141">
        <v>203.8</v>
      </c>
      <c r="I25" s="140" t="s">
        <v>95</v>
      </c>
      <c r="J25" s="141">
        <v>362</v>
      </c>
      <c r="K25" s="140" t="s">
        <v>96</v>
      </c>
      <c r="L25" s="141">
        <v>97.9</v>
      </c>
      <c r="M25" s="4"/>
      <c r="N25" s="4"/>
      <c r="O25" s="4"/>
      <c r="P25" s="4"/>
      <c r="Q25" s="4"/>
      <c r="R25" s="4"/>
    </row>
    <row r="26" spans="1:18" ht="13.5" customHeight="1">
      <c r="A26" s="4"/>
      <c r="B26" s="4"/>
      <c r="C26" s="4"/>
      <c r="D26" s="4"/>
      <c r="E26" s="140" t="s">
        <v>97</v>
      </c>
      <c r="F26" s="141">
        <v>97.9</v>
      </c>
      <c r="G26" s="140" t="s">
        <v>98</v>
      </c>
      <c r="H26" s="141">
        <v>219.4</v>
      </c>
      <c r="I26" s="140" t="s">
        <v>99</v>
      </c>
      <c r="J26" s="141">
        <v>390.2</v>
      </c>
      <c r="K26" s="140" t="s">
        <v>100</v>
      </c>
      <c r="L26" s="141">
        <v>173.4</v>
      </c>
      <c r="M26" s="4"/>
      <c r="N26" s="4"/>
      <c r="O26" s="4"/>
      <c r="P26" s="4"/>
      <c r="Q26" s="4"/>
      <c r="R26" s="4"/>
    </row>
    <row r="27" spans="1:18" ht="13.5" customHeight="1">
      <c r="A27" s="4"/>
      <c r="B27" s="4"/>
      <c r="C27" s="4"/>
      <c r="D27" s="4"/>
      <c r="E27" s="140" t="s">
        <v>101</v>
      </c>
      <c r="F27" s="141">
        <v>113.5</v>
      </c>
      <c r="G27" s="140" t="s">
        <v>102</v>
      </c>
      <c r="H27" s="141">
        <v>234.2</v>
      </c>
      <c r="I27" s="140" t="s">
        <v>103</v>
      </c>
      <c r="J27" s="141">
        <v>429.6</v>
      </c>
      <c r="K27" s="140" t="s">
        <v>104</v>
      </c>
      <c r="L27" s="141">
        <v>234.2</v>
      </c>
      <c r="M27" s="4"/>
      <c r="N27" s="4"/>
      <c r="O27" s="4"/>
      <c r="P27" s="4"/>
      <c r="Q27" s="4"/>
      <c r="R27" s="4"/>
    </row>
    <row r="28" spans="1:18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4.421875" defaultRowHeight="15" customHeight="1"/>
  <cols>
    <col min="1" max="17" width="9.140625" style="0" customWidth="1"/>
    <col min="18" max="26" width="8.00390625" style="0" customWidth="1"/>
  </cols>
  <sheetData>
    <row r="1" spans="1:26" ht="35.25" customHeight="1">
      <c r="A1" s="1"/>
      <c r="B1" s="1"/>
      <c r="C1" s="3"/>
      <c r="D1" s="3"/>
      <c r="E1" s="3"/>
      <c r="F1" s="3"/>
      <c r="G1" s="3"/>
      <c r="H1" s="3"/>
      <c r="I1" s="3"/>
      <c r="J1" s="3"/>
      <c r="K1" s="6"/>
      <c r="L1" s="6"/>
      <c r="M1" s="7"/>
      <c r="N1" s="7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9"/>
      <c r="D2" s="9"/>
      <c r="E2" s="9"/>
      <c r="F2" s="9"/>
      <c r="G2" s="9"/>
      <c r="H2" s="10"/>
      <c r="I2" s="9"/>
      <c r="J2" s="13"/>
      <c r="K2" s="9"/>
      <c r="L2" s="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6.25" customHeight="1">
      <c r="A3" s="1"/>
      <c r="B3" s="1"/>
      <c r="C3" s="1"/>
      <c r="D3" s="1"/>
      <c r="E3" s="17"/>
      <c r="F3" s="17"/>
      <c r="G3" s="19"/>
      <c r="H3" s="22"/>
      <c r="I3" s="17"/>
      <c r="J3" s="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4"/>
      <c r="B4" s="24"/>
      <c r="C4" s="24"/>
      <c r="D4" s="1"/>
      <c r="E4" s="1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26"/>
      <c r="B5" s="26"/>
      <c r="C5" s="17"/>
      <c r="D5" s="1"/>
      <c r="E5" s="1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4"/>
      <c r="B6" s="1"/>
      <c r="C6" s="1"/>
      <c r="D6" s="1"/>
      <c r="E6" s="1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28"/>
      <c r="B7" s="28"/>
      <c r="C7" s="28"/>
      <c r="D7" s="28"/>
      <c r="E7" s="1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28"/>
      <c r="B8" s="28"/>
      <c r="C8" s="28"/>
      <c r="D8" s="2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/>
      <c r="B9" s="1"/>
      <c r="C9" s="1"/>
      <c r="D9" s="1"/>
      <c r="E9" s="30"/>
      <c r="F9" s="26"/>
      <c r="G9" s="26"/>
      <c r="H9" s="26"/>
      <c r="I9" s="26"/>
      <c r="J9" s="26"/>
      <c r="K9" s="26"/>
      <c r="L9" s="26"/>
      <c r="M9" s="26"/>
      <c r="N9" s="26"/>
      <c r="O9" s="32"/>
      <c r="P9" s="32"/>
      <c r="Q9" s="32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1"/>
      <c r="C10" s="1"/>
      <c r="D10" s="1"/>
      <c r="E10" s="3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1"/>
      <c r="C11" s="1"/>
      <c r="D11" s="1"/>
      <c r="E11" s="30"/>
      <c r="F11" s="26"/>
      <c r="G11" s="26"/>
      <c r="H11" s="26"/>
      <c r="I11" s="28"/>
      <c r="J11" s="28"/>
      <c r="K11" s="28"/>
      <c r="L11" s="34"/>
      <c r="M11" s="1"/>
      <c r="N11" s="34"/>
      <c r="O11" s="26"/>
      <c r="P11" s="26"/>
      <c r="Q11" s="26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>
      <c r="A12" s="1"/>
      <c r="B12" s="1"/>
      <c r="C12" s="1"/>
      <c r="D12" s="1"/>
      <c r="E12" s="3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1"/>
      <c r="B13" s="1"/>
      <c r="C13" s="1"/>
      <c r="D13" s="1"/>
      <c r="E13" s="30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"/>
      <c r="C14" s="1"/>
      <c r="D14" s="1"/>
      <c r="E14" s="30"/>
      <c r="F14" s="1"/>
      <c r="G14" s="1"/>
      <c r="H14" s="1"/>
      <c r="I14" s="28"/>
      <c r="J14" s="28"/>
      <c r="K14" s="28"/>
      <c r="L14" s="34"/>
      <c r="M14" s="1"/>
      <c r="N14" s="34"/>
      <c r="O14" s="2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1"/>
      <c r="C15" s="1"/>
      <c r="D15" s="1"/>
      <c r="E15" s="30"/>
      <c r="F15" s="26"/>
      <c r="G15" s="26"/>
      <c r="H15" s="26"/>
      <c r="I15" s="26"/>
      <c r="J15" s="26"/>
      <c r="K15" s="26"/>
      <c r="L15" s="26"/>
      <c r="M15" s="26"/>
      <c r="N15" s="2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1"/>
      <c r="C16" s="1"/>
      <c r="D16" s="1"/>
      <c r="E16" s="30"/>
      <c r="F16" s="26"/>
      <c r="G16" s="26"/>
      <c r="H16" s="26"/>
      <c r="I16" s="26"/>
      <c r="J16" s="26"/>
      <c r="K16" s="26"/>
      <c r="L16" s="26"/>
      <c r="M16" s="26"/>
      <c r="N16" s="2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1"/>
      <c r="C17" s="1"/>
      <c r="D17" s="1"/>
      <c r="E17" s="17"/>
      <c r="F17" s="26"/>
      <c r="G17" s="26"/>
      <c r="H17" s="1"/>
      <c r="I17" s="28"/>
      <c r="J17" s="28"/>
      <c r="K17" s="28"/>
      <c r="L17" s="34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